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7.5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<sst xmlns="http://schemas.openxmlformats.org/spreadsheetml/2006/main" count="36" uniqueCount="32">
  <si>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Stor-Göteborg</t>
  </si>
  <si>
    <t>Kommun</t>
  </si>
  <si>
    <t>Invånare</t>
  </si>
  <si>
    <t>Antal</t>
  </si>
  <si>
    <t>Göteborg</t>
  </si>
  <si>
    <t>Förorterna</t>
  </si>
  <si>
    <t xml:space="preserve">  Ale</t>
  </si>
  <si>
    <t xml:space="preserve">  Härryda</t>
  </si>
  <si>
    <t xml:space="preserve">  Kungsbacka</t>
  </si>
  <si>
    <t xml:space="preserve">  Kungälv</t>
  </si>
  <si>
    <t xml:space="preserve">  Lerum</t>
  </si>
  <si>
    <t xml:space="preserve">  Mölndal</t>
  </si>
  <si>
    <t xml:space="preserve">  Partille</t>
  </si>
  <si>
    <t xml:space="preserve">  Stenungsund</t>
  </si>
  <si>
    <t xml:space="preserve">  Tjörn</t>
  </si>
  <si>
    <t xml:space="preserve">  Öckerö</t>
  </si>
  <si>
    <t>Stor-Göteborg:</t>
  </si>
  <si>
    <t xml:space="preserve">  Alingsås</t>
  </si>
  <si>
    <t xml:space="preserve">  Lilla Edet</t>
  </si>
  <si>
    <t>1 000 inv</t>
  </si>
  <si>
    <r>
      <t>Anställda</t>
    </r>
    <r>
      <rPr>
        <b/>
        <vertAlign val="superscript"/>
        <sz val="10"/>
        <color indexed="9"/>
        <rFont val="Arial"/>
        <family val="2"/>
      </rPr>
      <t>1</t>
    </r>
  </si>
  <si>
    <r>
      <t>Årsarbetare</t>
    </r>
    <r>
      <rPr>
        <b/>
        <vertAlign val="superscript"/>
        <sz val="10"/>
        <color indexed="9"/>
        <rFont val="Arial"/>
        <family val="2"/>
      </rPr>
      <t>2</t>
    </r>
  </si>
  <si>
    <t>Förändring</t>
  </si>
  <si>
    <t>Källa:  Sveriges kommuner och landsting</t>
  </si>
  <si>
    <t>årsarb/</t>
  </si>
  <si>
    <t>kommunen.</t>
  </si>
  <si>
    <t>att mäta som baseras på faktisk arbetad tid under hela året.</t>
  </si>
  <si>
    <t>Kommunal personal november 2013, kommuner</t>
  </si>
  <si>
    <t>2013-12-31</t>
  </si>
  <si>
    <t xml:space="preserve">2012-2013 </t>
  </si>
  <si>
    <t xml:space="preserve">1  November 2013. Anställda innebär att en person endast räknas en gång även om personen har flera anställningar i </t>
  </si>
  <si>
    <t>2  Årsarbetare beräknat på läget vid mättidpunkten november 2013. Detta mått skiljer sig från Göteborgs stads sätt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</si>
</sst>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"/>
    <numFmt numFmtId="169" formatCode="0.000,"/>
    <numFmt numFmtId="170" formatCode="0.0%"/>
    <numFmt numFmtId="171" formatCode="0.0"/>
    <numFmt numFmtId="172" formatCode="0.000"/>
    <numFmt numFmtId="173" formatCode="0.00000"/>
    <numFmt numFmtId="174" formatCode="0.000000"/>
    <numFmt numFmtId="175" formatCode="0.0,"/>
    <numFmt numFmtId="176" formatCode="#,##0.0"/>
    <numFmt numFmtId="177" formatCode="\1\9\9\3"/>
    <numFmt numFmtId="178" formatCode="#,##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</numFmts>
  <fonts count="55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Univers (W1)"/>
      <family val="2"/>
    </font>
    <font>
      <sz val="9"/>
      <name val="Univers (W1)"/>
      <family val="2"/>
    </font>
    <font>
      <b/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2"/>
      <name val="Univers (W1)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0" borderId="0" xfId="55" applyFont="1">
      <alignment/>
      <protection/>
    </xf>
    <xf numFmtId="0" fontId="14" fillId="33" borderId="0" xfId="55" applyFont="1" applyFill="1" applyBorder="1" applyAlignment="1">
      <alignment horizontal="left"/>
      <protection/>
    </xf>
    <xf numFmtId="0" fontId="14" fillId="33" borderId="0" xfId="55" applyFont="1" applyFill="1" applyBorder="1" applyAlignment="1">
      <alignment horizontal="right"/>
      <protection/>
    </xf>
    <xf numFmtId="3" fontId="14" fillId="33" borderId="0" xfId="55" applyNumberFormat="1" applyFont="1" applyFill="1" applyBorder="1" applyAlignment="1">
      <alignment/>
      <protection/>
    </xf>
    <xf numFmtId="3" fontId="14" fillId="33" borderId="0" xfId="55" applyNumberFormat="1" applyFont="1" applyFill="1" applyBorder="1" applyAlignment="1" quotePrefix="1">
      <alignment horizontal="right"/>
      <protection/>
    </xf>
    <xf numFmtId="3" fontId="14" fillId="33" borderId="0" xfId="55" applyNumberFormat="1" applyFont="1" applyFill="1" applyBorder="1" applyAlignment="1">
      <alignment horizontal="right"/>
      <protection/>
    </xf>
    <xf numFmtId="3" fontId="16" fillId="0" borderId="0" xfId="55" applyNumberFormat="1" applyFont="1" applyFill="1" applyBorder="1">
      <alignment/>
      <protection/>
    </xf>
    <xf numFmtId="3" fontId="17" fillId="0" borderId="0" xfId="55" applyNumberFormat="1" applyFont="1" applyFill="1" applyBorder="1">
      <alignment/>
      <protection/>
    </xf>
    <xf numFmtId="3" fontId="16" fillId="0" borderId="0" xfId="51" applyNumberFormat="1" applyFont="1" applyFill="1">
      <alignment/>
      <protection/>
    </xf>
    <xf numFmtId="3" fontId="17" fillId="0" borderId="10" xfId="55" applyNumberFormat="1" applyFont="1" applyFill="1" applyBorder="1">
      <alignment/>
      <protection/>
    </xf>
    <xf numFmtId="0" fontId="18" fillId="0" borderId="0" xfId="55" applyFont="1">
      <alignment/>
      <protection/>
    </xf>
    <xf numFmtId="0" fontId="14" fillId="33" borderId="11" xfId="55" applyFont="1" applyFill="1" applyBorder="1" applyAlignment="1">
      <alignment horizontal="left"/>
      <protection/>
    </xf>
    <xf numFmtId="0" fontId="14" fillId="33" borderId="11" xfId="55" applyFont="1" applyFill="1" applyBorder="1" applyAlignment="1">
      <alignment horizontal="right"/>
      <protection/>
    </xf>
    <xf numFmtId="3" fontId="16" fillId="0" borderId="0" xfId="52" applyNumberFormat="1" applyFont="1" applyFill="1" applyBorder="1">
      <alignment/>
      <protection/>
    </xf>
    <xf numFmtId="3" fontId="17" fillId="0" borderId="0" xfId="53" applyNumberFormat="1" applyFont="1" applyFill="1">
      <alignment/>
      <protection/>
    </xf>
    <xf numFmtId="3" fontId="16" fillId="0" borderId="0" xfId="53" applyNumberFormat="1" applyFont="1" applyFill="1">
      <alignment/>
      <protection/>
    </xf>
    <xf numFmtId="3" fontId="17" fillId="0" borderId="10" xfId="53" applyNumberFormat="1" applyFont="1" applyFill="1" applyBorder="1">
      <alignment/>
      <protection/>
    </xf>
    <xf numFmtId="3" fontId="17" fillId="0" borderId="0" xfId="52" applyNumberFormat="1" applyFont="1" applyFill="1" applyBorder="1">
      <alignment/>
      <protection/>
    </xf>
    <xf numFmtId="0" fontId="18" fillId="0" borderId="0" xfId="54" applyFont="1">
      <alignment/>
      <protection/>
    </xf>
    <xf numFmtId="3" fontId="20" fillId="0" borderId="0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171" fontId="9" fillId="0" borderId="0" xfId="55" applyNumberFormat="1" applyFont="1">
      <alignment/>
      <protection/>
    </xf>
    <xf numFmtId="171" fontId="10" fillId="0" borderId="0" xfId="55" applyNumberFormat="1" applyFont="1">
      <alignment/>
      <protection/>
    </xf>
    <xf numFmtId="0" fontId="9" fillId="0" borderId="0" xfId="55" applyFont="1" applyBorder="1">
      <alignment/>
      <protection/>
    </xf>
    <xf numFmtId="3" fontId="16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7" fillId="0" borderId="10" xfId="0" applyNumberFormat="1" applyFont="1" applyFill="1" applyBorder="1" applyAlignment="1">
      <alignment horizontal="right"/>
    </xf>
    <xf numFmtId="3" fontId="20" fillId="0" borderId="0" xfId="50" applyNumberFormat="1" applyFont="1">
      <alignment/>
      <protection/>
    </xf>
    <xf numFmtId="3" fontId="17" fillId="0" borderId="0" xfId="51" applyNumberFormat="1" applyFont="1" applyFill="1" applyBorder="1">
      <alignment/>
      <protection/>
    </xf>
    <xf numFmtId="0" fontId="18" fillId="0" borderId="0" xfId="55" applyFont="1" applyAlignment="1">
      <alignment horizontal="left"/>
      <protection/>
    </xf>
    <xf numFmtId="0" fontId="18" fillId="0" borderId="12" xfId="54" applyFont="1" applyBorder="1" applyAlignment="1">
      <alignment horizontal="left"/>
      <protection/>
    </xf>
    <xf numFmtId="15" fontId="18" fillId="0" borderId="0" xfId="55" applyNumberFormat="1" applyFont="1" applyAlignment="1" quotePrefix="1">
      <alignment horizontal="left"/>
      <protection/>
    </xf>
    <xf numFmtId="15" fontId="18" fillId="0" borderId="0" xfId="55" applyNumberFormat="1" applyFont="1" applyAlignment="1">
      <alignment horizontal="left"/>
      <protection/>
    </xf>
  </cellXfs>
  <cellStyles count="5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7.05" xfId="50"/>
    <cellStyle name="Normal_ÅB93S207" xfId="51"/>
    <cellStyle name="Normal_ÅB93S210" xfId="52"/>
    <cellStyle name="Normal_ÅB93S213" xfId="53"/>
    <cellStyle name="Normal_ÅB93S234" xfId="54"/>
    <cellStyle name="Normal_ÅB93S241" xfId="55"/>
    <cellStyle name="Percent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Tusental (0)_ÅB93S203" xfId="64"/>
    <cellStyle name="Comma [0]" xfId="65"/>
    <cellStyle name="Utdata" xfId="66"/>
    <cellStyle name="Currency" xfId="67"/>
    <cellStyle name="Valuta (0)_ÅB93S203" xfId="68"/>
    <cellStyle name="Currency [0]" xfId="69"/>
    <cellStyle name="Varnings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2.875" style="1" customWidth="1"/>
    <col min="2" max="2" width="14.25390625" style="1" customWidth="1"/>
    <col min="3" max="3" width="3.00390625" style="1" customWidth="1"/>
    <col min="4" max="4" width="10.25390625" style="1" customWidth="1"/>
    <col min="5" max="5" width="12.00390625" style="1" customWidth="1"/>
    <col min="6" max="6" width="3.00390625" style="1" customWidth="1"/>
    <col min="7" max="7" width="8.00390625" style="1" customWidth="1"/>
    <col min="8" max="8" width="10.125" style="1" customWidth="1"/>
    <col min="9" max="9" width="13.125" style="1" customWidth="1"/>
    <col min="10" max="16384" width="9.125" style="1" customWidth="1"/>
  </cols>
  <sheetData>
    <row r="1" ht="12.75">
      <c r="A1" s="5" t="s">
        <v>16</v>
      </c>
    </row>
    <row r="2" s="7" customFormat="1" ht="15.75">
      <c r="A2" s="6" t="s">
        <v>27</v>
      </c>
    </row>
    <row r="4" spans="1:9" s="2" customFormat="1" ht="13.5" customHeight="1">
      <c r="A4" s="8" t="s">
        <v>1</v>
      </c>
      <c r="B4" s="9" t="s">
        <v>2</v>
      </c>
      <c r="C4" s="9"/>
      <c r="D4" s="18" t="s">
        <v>20</v>
      </c>
      <c r="E4" s="19"/>
      <c r="F4" s="9"/>
      <c r="G4" s="18" t="s">
        <v>21</v>
      </c>
      <c r="H4" s="19"/>
      <c r="I4" s="9" t="s">
        <v>3</v>
      </c>
    </row>
    <row r="5" spans="1:9" s="2" customFormat="1" ht="13.5" customHeight="1">
      <c r="A5" s="10"/>
      <c r="B5" s="11" t="s">
        <v>28</v>
      </c>
      <c r="C5" s="11"/>
      <c r="D5" s="12" t="s">
        <v>3</v>
      </c>
      <c r="E5" s="12" t="s">
        <v>22</v>
      </c>
      <c r="F5" s="12"/>
      <c r="G5" s="12" t="s">
        <v>3</v>
      </c>
      <c r="H5" s="12" t="s">
        <v>22</v>
      </c>
      <c r="I5" s="12" t="s">
        <v>24</v>
      </c>
    </row>
    <row r="6" spans="1:9" s="2" customFormat="1" ht="13.5" customHeight="1">
      <c r="A6" s="10"/>
      <c r="B6" s="12"/>
      <c r="C6" s="12"/>
      <c r="D6" s="12"/>
      <c r="E6" s="11" t="s">
        <v>29</v>
      </c>
      <c r="F6" s="11"/>
      <c r="G6" s="12"/>
      <c r="H6" s="11" t="s">
        <v>29</v>
      </c>
      <c r="I6" s="12" t="s">
        <v>19</v>
      </c>
    </row>
    <row r="7" spans="1:9" s="3" customFormat="1" ht="18" customHeight="1">
      <c r="A7" s="13" t="s">
        <v>4</v>
      </c>
      <c r="B7" s="34">
        <v>533271</v>
      </c>
      <c r="C7" s="20"/>
      <c r="D7" s="26">
        <v>36451</v>
      </c>
      <c r="E7" s="20">
        <f>D7-35792</f>
        <v>659</v>
      </c>
      <c r="F7" s="20"/>
      <c r="G7" s="27">
        <v>32861</v>
      </c>
      <c r="H7" s="20">
        <f>G7-32295</f>
        <v>566</v>
      </c>
      <c r="I7" s="28">
        <f>G7/B7*1000</f>
        <v>61.621577021814424</v>
      </c>
    </row>
    <row r="8" spans="1:9" s="4" customFormat="1" ht="18" customHeight="1">
      <c r="A8" s="14" t="s">
        <v>5</v>
      </c>
      <c r="B8" s="35">
        <v>424753</v>
      </c>
      <c r="C8" s="21"/>
      <c r="D8" s="21">
        <f>SUM(D9:D20)</f>
        <v>32944</v>
      </c>
      <c r="E8" s="21">
        <f>D8-32864</f>
        <v>80</v>
      </c>
      <c r="F8" s="21"/>
      <c r="G8" s="21">
        <f>SUM(G9:G20)</f>
        <v>29132</v>
      </c>
      <c r="H8" s="21">
        <f>G8-29025</f>
        <v>107</v>
      </c>
      <c r="I8" s="29">
        <f aca="true" t="shared" si="0" ref="I8:I21">G8/B8*1000</f>
        <v>68.58574277285858</v>
      </c>
    </row>
    <row r="9" spans="1:9" s="3" customFormat="1" ht="18" customHeight="1">
      <c r="A9" s="15" t="s">
        <v>6</v>
      </c>
      <c r="B9" s="32">
        <v>28074</v>
      </c>
      <c r="C9" s="22"/>
      <c r="D9" s="26">
        <v>2116</v>
      </c>
      <c r="E9" s="20">
        <f>D9-2102</f>
        <v>14</v>
      </c>
      <c r="G9" s="27">
        <v>1895</v>
      </c>
      <c r="H9" s="20">
        <f>G9-1902</f>
        <v>-7</v>
      </c>
      <c r="I9" s="28">
        <f t="shared" si="0"/>
        <v>67.50017810073378</v>
      </c>
    </row>
    <row r="10" spans="1:9" s="3" customFormat="1" ht="12" customHeight="1">
      <c r="A10" s="15" t="s">
        <v>17</v>
      </c>
      <c r="B10" s="32">
        <v>38619</v>
      </c>
      <c r="C10" s="22"/>
      <c r="D10" s="26">
        <v>3093</v>
      </c>
      <c r="E10" s="20">
        <f>D10-3116</f>
        <v>-23</v>
      </c>
      <c r="G10" s="27">
        <v>2670</v>
      </c>
      <c r="H10" s="20">
        <f>G10-2733</f>
        <v>-63</v>
      </c>
      <c r="I10" s="28">
        <f t="shared" si="0"/>
        <v>69.13695331313602</v>
      </c>
    </row>
    <row r="11" spans="1:9" s="3" customFormat="1" ht="12" customHeight="1">
      <c r="A11" s="15" t="s">
        <v>7</v>
      </c>
      <c r="B11" s="32">
        <v>35732</v>
      </c>
      <c r="C11" s="22"/>
      <c r="D11" s="26">
        <v>2863</v>
      </c>
      <c r="E11" s="20">
        <f>D11-2875</f>
        <v>-12</v>
      </c>
      <c r="G11" s="27">
        <v>2535</v>
      </c>
      <c r="H11" s="20">
        <f>G11-2553</f>
        <v>-18</v>
      </c>
      <c r="I11" s="28">
        <f t="shared" si="0"/>
        <v>70.94481137355871</v>
      </c>
    </row>
    <row r="12" spans="1:9" s="3" customFormat="1" ht="12" customHeight="1">
      <c r="A12" s="15" t="s">
        <v>8</v>
      </c>
      <c r="B12" s="32">
        <v>77390</v>
      </c>
      <c r="C12" s="22"/>
      <c r="D12" s="26">
        <v>6298</v>
      </c>
      <c r="E12" s="20">
        <f>D12-6235</f>
        <v>63</v>
      </c>
      <c r="G12" s="27">
        <v>5518</v>
      </c>
      <c r="H12" s="20">
        <f>G12-5432</f>
        <v>86</v>
      </c>
      <c r="I12" s="28">
        <f t="shared" si="0"/>
        <v>71.30120170564673</v>
      </c>
    </row>
    <row r="13" spans="1:9" s="3" customFormat="1" ht="12" customHeight="1">
      <c r="A13" s="15" t="s">
        <v>9</v>
      </c>
      <c r="B13" s="32">
        <v>42109</v>
      </c>
      <c r="C13" s="22"/>
      <c r="D13" s="26">
        <v>3471</v>
      </c>
      <c r="E13" s="20">
        <f>D13-3449</f>
        <v>22</v>
      </c>
      <c r="G13" s="27">
        <v>3058</v>
      </c>
      <c r="H13" s="20">
        <f>G13-3088</f>
        <v>-30</v>
      </c>
      <c r="I13" s="28">
        <f t="shared" si="0"/>
        <v>72.62105488137928</v>
      </c>
    </row>
    <row r="14" spans="1:9" s="3" customFormat="1" ht="12" customHeight="1">
      <c r="A14" s="15" t="s">
        <v>10</v>
      </c>
      <c r="B14" s="32">
        <v>39319</v>
      </c>
      <c r="C14" s="22"/>
      <c r="D14" s="26">
        <v>2683</v>
      </c>
      <c r="E14" s="20">
        <f>D14-2779</f>
        <v>-96</v>
      </c>
      <c r="G14" s="27">
        <v>2386</v>
      </c>
      <c r="H14" s="20">
        <f>G14-2486</f>
        <v>-100</v>
      </c>
      <c r="I14" s="28">
        <f t="shared" si="0"/>
        <v>60.683130293242456</v>
      </c>
    </row>
    <row r="15" spans="1:9" s="3" customFormat="1" ht="18" customHeight="1">
      <c r="A15" s="15" t="s">
        <v>18</v>
      </c>
      <c r="B15" s="32">
        <v>12829</v>
      </c>
      <c r="C15" s="22"/>
      <c r="D15" s="26">
        <v>875</v>
      </c>
      <c r="E15" s="20">
        <f>D15-820</f>
        <v>55</v>
      </c>
      <c r="G15" s="27">
        <v>759</v>
      </c>
      <c r="H15" s="20">
        <f>G15-727</f>
        <v>32</v>
      </c>
      <c r="I15" s="28">
        <f t="shared" si="0"/>
        <v>59.162834203757114</v>
      </c>
    </row>
    <row r="16" spans="1:9" s="3" customFormat="1" ht="12" customHeight="1">
      <c r="A16" s="15" t="s">
        <v>11</v>
      </c>
      <c r="B16" s="32">
        <v>61978</v>
      </c>
      <c r="C16" s="22"/>
      <c r="D16" s="26">
        <v>4686</v>
      </c>
      <c r="E16" s="20">
        <f>D16-4680</f>
        <v>6</v>
      </c>
      <c r="G16" s="27">
        <v>4259</v>
      </c>
      <c r="H16" s="20">
        <f>G16-4091</f>
        <v>168</v>
      </c>
      <c r="I16" s="28">
        <f t="shared" si="0"/>
        <v>68.7179321694795</v>
      </c>
    </row>
    <row r="17" spans="1:9" s="3" customFormat="1" ht="12" customHeight="1">
      <c r="A17" s="15" t="s">
        <v>12</v>
      </c>
      <c r="B17" s="32">
        <v>36147</v>
      </c>
      <c r="C17" s="22"/>
      <c r="D17" s="26">
        <v>2662</v>
      </c>
      <c r="E17" s="20">
        <f>D17-2689</f>
        <v>-27</v>
      </c>
      <c r="G17" s="27">
        <v>2393</v>
      </c>
      <c r="H17" s="20">
        <f>G17-2440</f>
        <v>-47</v>
      </c>
      <c r="I17" s="28">
        <f t="shared" si="0"/>
        <v>66.20189780618031</v>
      </c>
    </row>
    <row r="18" spans="1:9" s="3" customFormat="1" ht="12" customHeight="1">
      <c r="A18" s="15" t="s">
        <v>13</v>
      </c>
      <c r="B18" s="32">
        <v>24932</v>
      </c>
      <c r="C18" s="22"/>
      <c r="D18" s="26">
        <v>2138</v>
      </c>
      <c r="E18" s="20">
        <f>D18-2081</f>
        <v>57</v>
      </c>
      <c r="G18" s="27">
        <v>1903</v>
      </c>
      <c r="H18" s="20">
        <f>G18-1834</f>
        <v>69</v>
      </c>
      <c r="I18" s="28">
        <f t="shared" si="0"/>
        <v>76.32761110219798</v>
      </c>
    </row>
    <row r="19" spans="1:9" s="3" customFormat="1" ht="12" customHeight="1">
      <c r="A19" s="15" t="s">
        <v>14</v>
      </c>
      <c r="B19" s="32">
        <v>15050</v>
      </c>
      <c r="C19" s="22"/>
      <c r="D19" s="26">
        <v>1070</v>
      </c>
      <c r="E19" s="20">
        <f>D19-1087</f>
        <v>-17</v>
      </c>
      <c r="G19" s="27">
        <v>933</v>
      </c>
      <c r="H19" s="20">
        <f>G19-936</f>
        <v>-3</v>
      </c>
      <c r="I19" s="28">
        <f t="shared" si="0"/>
        <v>61.993355481727576</v>
      </c>
    </row>
    <row r="20" spans="1:9" s="3" customFormat="1" ht="12" customHeight="1">
      <c r="A20" s="15" t="s">
        <v>15</v>
      </c>
      <c r="B20" s="32">
        <v>12574</v>
      </c>
      <c r="C20" s="22"/>
      <c r="D20" s="26">
        <v>989</v>
      </c>
      <c r="E20" s="20">
        <f>D20-951</f>
        <v>38</v>
      </c>
      <c r="F20" s="30"/>
      <c r="G20" s="31">
        <v>823</v>
      </c>
      <c r="H20" s="20">
        <f>G20-803</f>
        <v>20</v>
      </c>
      <c r="I20" s="28">
        <f t="shared" si="0"/>
        <v>65.45252107523461</v>
      </c>
    </row>
    <row r="21" spans="1:9" s="4" customFormat="1" ht="18" customHeight="1" thickBot="1">
      <c r="A21" s="16" t="s">
        <v>0</v>
      </c>
      <c r="B21" s="33">
        <v>958024</v>
      </c>
      <c r="C21" s="23"/>
      <c r="D21" s="23">
        <f>SUM(D7:D8)</f>
        <v>69395</v>
      </c>
      <c r="E21" s="23">
        <f>D21-68656</f>
        <v>739</v>
      </c>
      <c r="F21" s="23"/>
      <c r="G21" s="23">
        <f>SUM(G7:G8)</f>
        <v>61993</v>
      </c>
      <c r="H21" s="24">
        <f>G21-61320</f>
        <v>673</v>
      </c>
      <c r="I21" s="29">
        <f t="shared" si="0"/>
        <v>64.70923484171587</v>
      </c>
    </row>
    <row r="22" spans="1:9" s="25" customFormat="1" ht="18" customHeight="1">
      <c r="A22" s="37" t="s">
        <v>23</v>
      </c>
      <c r="B22" s="37"/>
      <c r="C22" s="37"/>
      <c r="D22" s="37"/>
      <c r="E22" s="37"/>
      <c r="F22" s="37"/>
      <c r="G22" s="37"/>
      <c r="H22" s="37"/>
      <c r="I22" s="37"/>
    </row>
    <row r="23" spans="1:9" s="17" customFormat="1" ht="10.5" customHeight="1">
      <c r="A23" s="38" t="s">
        <v>30</v>
      </c>
      <c r="B23" s="38"/>
      <c r="C23" s="38"/>
      <c r="D23" s="38"/>
      <c r="E23" s="38"/>
      <c r="F23" s="38"/>
      <c r="G23" s="38"/>
      <c r="H23" s="38"/>
      <c r="I23" s="38"/>
    </row>
    <row r="24" spans="1:9" s="17" customFormat="1" ht="10.5" customHeight="1">
      <c r="A24" s="39" t="s">
        <v>25</v>
      </c>
      <c r="B24" s="38"/>
      <c r="C24" s="38"/>
      <c r="D24" s="38"/>
      <c r="E24" s="38"/>
      <c r="F24" s="38"/>
      <c r="G24" s="38"/>
      <c r="H24" s="38"/>
      <c r="I24" s="38"/>
    </row>
    <row r="25" spans="1:9" s="17" customFormat="1" ht="10.5" customHeight="1">
      <c r="A25" s="36" t="s">
        <v>31</v>
      </c>
      <c r="B25" s="36"/>
      <c r="C25" s="36"/>
      <c r="D25" s="36"/>
      <c r="E25" s="36"/>
      <c r="F25" s="36"/>
      <c r="G25" s="36"/>
      <c r="H25" s="36"/>
      <c r="I25" s="36"/>
    </row>
    <row r="26" spans="1:9" s="17" customFormat="1" ht="10.5" customHeight="1">
      <c r="A26" s="36" t="s">
        <v>26</v>
      </c>
      <c r="B26" s="36"/>
      <c r="C26" s="36"/>
      <c r="D26" s="36"/>
      <c r="E26" s="36"/>
      <c r="F26" s="36"/>
      <c r="G26" s="36"/>
      <c r="H26" s="36"/>
      <c r="I26" s="36"/>
    </row>
  </sheetData>
  <sheetProtection/>
  <mergeCells count="5">
    <mergeCell ref="A26:I26"/>
    <mergeCell ref="A22:I22"/>
    <mergeCell ref="A23:I23"/>
    <mergeCell ref="A24:I24"/>
    <mergeCell ref="A25:I25"/>
  </mergeCells>
  <printOptions/>
  <pageMargins left="1.1811023622047245" right="0" top="0.3937007874015748" bottom="0" header="0.5" footer="0.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2008-01-28T12:41:38Z</cp:lastPrinted>
  <dcterms:created xsi:type="dcterms:W3CDTF">2003-05-08T08:31:02Z</dcterms:created>
  <dcterms:modified xsi:type="dcterms:W3CDTF">2015-02-25T08:51:44Z</dcterms:modified>
  <cp:category/>
  <cp:version/>
  <cp:contentType/>
  <cp:contentStatus/>
</cp:coreProperties>
</file>